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10" activeTab="1"/>
  </bookViews>
  <sheets>
    <sheet name="Feuil1" sheetId="1" r:id="rId1"/>
    <sheet name="BRM x00 km n°xxx" sheetId="2" r:id="rId2"/>
  </sheets>
  <definedNames>
    <definedName name="_xlnm.Print_Area" localSheetId="1">'BRM x00 km n°xxx'!$A$1:$I$95</definedName>
  </definedNames>
  <calcPr fullCalcOnLoad="1"/>
</workbook>
</file>

<file path=xl/sharedStrings.xml><?xml version="1.0" encoding="utf-8"?>
<sst xmlns="http://schemas.openxmlformats.org/spreadsheetml/2006/main" count="168" uniqueCount="158">
  <si>
    <t>Vétheuil</t>
  </si>
  <si>
    <t>Meulan les Mureaux</t>
  </si>
  <si>
    <t>Boisemont</t>
  </si>
  <si>
    <t xml:space="preserve"> 24:00 </t>
  </si>
  <si>
    <t>2016 IF 07</t>
  </si>
  <si>
    <t xml:space="preserve">   Km</t>
  </si>
  <si>
    <t>LOCALITES</t>
  </si>
  <si>
    <t>Carte MICHELIN</t>
  </si>
  <si>
    <t xml:space="preserve">Numéro de </t>
  </si>
  <si>
    <t>KM</t>
  </si>
  <si>
    <t>CONTROLES</t>
  </si>
  <si>
    <t>N°</t>
  </si>
  <si>
    <t>Pli N°</t>
  </si>
  <si>
    <t>Route</t>
  </si>
  <si>
    <t>PARTIEL</t>
  </si>
  <si>
    <t>TOTAL</t>
  </si>
  <si>
    <r>
      <t>A</t>
    </r>
    <r>
      <rPr>
        <b/>
        <sz val="20"/>
        <color indexed="18"/>
        <rFont val="Arial"/>
        <family val="2"/>
      </rPr>
      <t xml:space="preserve">UDAX </t>
    </r>
    <r>
      <rPr>
        <b/>
        <sz val="20"/>
        <color indexed="10"/>
        <rFont val="Arial"/>
        <family val="2"/>
      </rPr>
      <t>C</t>
    </r>
    <r>
      <rPr>
        <b/>
        <sz val="20"/>
        <color indexed="18"/>
        <rFont val="Arial"/>
        <family val="2"/>
      </rPr>
      <t xml:space="preserve">LUB </t>
    </r>
    <r>
      <rPr>
        <b/>
        <sz val="20"/>
        <color indexed="10"/>
        <rFont val="Arial"/>
        <family val="2"/>
      </rPr>
      <t>P</t>
    </r>
    <r>
      <rPr>
        <b/>
        <sz val="20"/>
        <color indexed="18"/>
        <rFont val="Arial"/>
        <family val="2"/>
      </rPr>
      <t>ARISIEN</t>
    </r>
  </si>
  <si>
    <t>RANDONNEURS FRANÇAIS</t>
  </si>
  <si>
    <t>RANDONNEURS EUROPEENS</t>
  </si>
  <si>
    <t>RANDONNEURS MONDIAUX</t>
  </si>
  <si>
    <t>Fermeture</t>
  </si>
  <si>
    <t>Ouverture</t>
  </si>
  <si>
    <t>Brevet de</t>
  </si>
  <si>
    <t>Heure de départ :</t>
  </si>
  <si>
    <t>Adresse du responsable :</t>
  </si>
  <si>
    <r>
      <t>Lieu de départ :</t>
    </r>
    <r>
      <rPr>
        <sz val="12"/>
        <color indexed="18"/>
        <rFont val="Arial"/>
        <family val="2"/>
      </rPr>
      <t xml:space="preserve"> </t>
    </r>
  </si>
  <si>
    <t>Nom du responsable :</t>
  </si>
  <si>
    <t>Nom du parcours :</t>
  </si>
  <si>
    <t>N° homologation :</t>
  </si>
  <si>
    <t>Ligue :</t>
  </si>
  <si>
    <t>Date :</t>
  </si>
  <si>
    <t>Code ACP :</t>
  </si>
  <si>
    <t>Contr.</t>
  </si>
  <si>
    <t>C</t>
  </si>
  <si>
    <t>&lt;&lt;&lt;Taper ici votre n° de club à 4 chiffres</t>
  </si>
  <si>
    <t>&lt;&lt;&lt;Taper ici l'heure de départ sous la forme 08:30</t>
  </si>
  <si>
    <t>Si contrôle mettre un C majuscule dans la première colonne</t>
  </si>
  <si>
    <t>Le calcul des heures d'ouverture et fermeture sera automatique</t>
  </si>
  <si>
    <t>BRM 300 ANDRESY</t>
  </si>
  <si>
    <t>ANDRESY CYCLO</t>
  </si>
  <si>
    <t>Andrésy</t>
  </si>
  <si>
    <t>Maurecourt</t>
  </si>
  <si>
    <t>Jouy Le Moutier</t>
  </si>
  <si>
    <t>:</t>
  </si>
  <si>
    <t>Vauréal</t>
  </si>
  <si>
    <t>Cergy</t>
  </si>
  <si>
    <t>Courdimanche</t>
  </si>
  <si>
    <t>Boissy l'aillerie</t>
  </si>
  <si>
    <t>Us</t>
  </si>
  <si>
    <t>Santeuil</t>
  </si>
  <si>
    <t>Brignancourt</t>
  </si>
  <si>
    <t>Moussy</t>
  </si>
  <si>
    <t>Bercagny</t>
  </si>
  <si>
    <t>Le Bellay en Vexin</t>
  </si>
  <si>
    <t>Nucourt</t>
  </si>
  <si>
    <t>Serans</t>
  </si>
  <si>
    <t>Montagny en Vexin</t>
  </si>
  <si>
    <t>Gisors</t>
  </si>
  <si>
    <t>Saint Denis le Ferment</t>
  </si>
  <si>
    <t>D17</t>
  </si>
  <si>
    <t>Hébécourt</t>
  </si>
  <si>
    <t>Bézu la Forêt</t>
  </si>
  <si>
    <t>Lyons la Forêt</t>
  </si>
  <si>
    <t>D321</t>
  </si>
  <si>
    <t>Fleury sur Andelle</t>
  </si>
  <si>
    <t>Romilly sur Andelle</t>
  </si>
  <si>
    <t>Pîtres</t>
  </si>
  <si>
    <t>D508</t>
  </si>
  <si>
    <t>Alizay</t>
  </si>
  <si>
    <t>La Bouille</t>
  </si>
  <si>
    <t>Yville sur seine</t>
  </si>
  <si>
    <t>Bourg Achard</t>
  </si>
  <si>
    <t>Montfort sur Risle</t>
  </si>
  <si>
    <t>Orival</t>
  </si>
  <si>
    <t xml:space="preserve">Pont-Authou </t>
  </si>
  <si>
    <t>Le Neubourg</t>
  </si>
  <si>
    <t>Bacquepuis</t>
  </si>
  <si>
    <t>Autheuil Autoulliet</t>
  </si>
  <si>
    <t>Vernon</t>
  </si>
  <si>
    <t>Gommecourt</t>
  </si>
  <si>
    <t>La Roche Guyon</t>
  </si>
  <si>
    <t>Ste Genevieve les Gasny</t>
  </si>
  <si>
    <t>D5</t>
  </si>
  <si>
    <t>rue de l'eau</t>
  </si>
  <si>
    <t>D913</t>
  </si>
  <si>
    <t>Voie verte</t>
  </si>
  <si>
    <t>Le Manoir</t>
  </si>
  <si>
    <t>D55</t>
  </si>
  <si>
    <t>Rue du Mal Foch &gt; D48</t>
  </si>
  <si>
    <t>Igoville</t>
  </si>
  <si>
    <t>Freneuse</t>
  </si>
  <si>
    <t>Bosquetin</t>
  </si>
  <si>
    <t>Lilly</t>
  </si>
  <si>
    <t>X D93 - D265</t>
  </si>
  <si>
    <t>D64 &gt; D93</t>
  </si>
  <si>
    <t>X D130</t>
  </si>
  <si>
    <t>Glos-sur-Risle</t>
  </si>
  <si>
    <t>La Croix</t>
  </si>
  <si>
    <t>St Aubin les Elbeuf (Cf. fig.1)</t>
  </si>
  <si>
    <t>Rue Aristide Briand, après passage sous pont SNCF prendre piste cyclable à gauche sur le pont (fig. 1)</t>
  </si>
  <si>
    <t>Caer</t>
  </si>
  <si>
    <t>Chambray</t>
  </si>
  <si>
    <r>
      <t>D836</t>
    </r>
  </si>
  <si>
    <t>X D913</t>
  </si>
  <si>
    <t>X rue de l'Hautil</t>
  </si>
  <si>
    <t>D48 &gt; Rue du Mal Foche</t>
  </si>
  <si>
    <t>Maison des Assoc. , 78570 Andrésy</t>
  </si>
  <si>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rue de la vallée</t>
    </r>
  </si>
  <si>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rue des vallanchards</t>
    </r>
  </si>
  <si>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Bvd de l'Oise</t>
    </r>
  </si>
  <si>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Bvd du Golf</t>
    </r>
  </si>
  <si>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D22</t>
    </r>
  </si>
  <si>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D92 &gt; D28</t>
    </r>
  </si>
  <si>
    <r>
      <rPr>
        <sz val="11"/>
        <rFont val="Wingdings 3"/>
        <family val="1"/>
      </rPr>
      <t>%</t>
    </r>
    <r>
      <rPr>
        <sz val="11"/>
        <rFont val="Calibri"/>
        <family val="2"/>
      </rPr>
      <t xml:space="preserve"> </t>
    </r>
    <r>
      <rPr>
        <sz val="11"/>
        <rFont val="Arial"/>
        <family val="2"/>
      </rPr>
      <t xml:space="preserve">Rue Chaussée J. César
</t>
    </r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Rue de Dampont</t>
    </r>
  </si>
  <si>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D51 </t>
    </r>
    <r>
      <rPr>
        <sz val="11"/>
        <rFont val="Wingdings 3"/>
        <family val="1"/>
      </rPr>
      <t>%</t>
    </r>
    <r>
      <rPr>
        <sz val="11"/>
        <rFont val="Arial"/>
        <family val="2"/>
      </rPr>
      <t xml:space="preserve"> rue des Sources</t>
    </r>
  </si>
  <si>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D159</t>
    </r>
  </si>
  <si>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Rte de l'abreuvoir</t>
    </r>
  </si>
  <si>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Ch. du Bellay à Bercagny</t>
    </r>
  </si>
  <si>
    <r>
      <rPr>
        <sz val="11"/>
        <rFont val="Wingdings 3"/>
        <family val="1"/>
      </rPr>
      <t>;:</t>
    </r>
    <r>
      <rPr>
        <sz val="11"/>
        <rFont val="Arial"/>
        <family val="2"/>
      </rPr>
      <t xml:space="preserve"> D188</t>
    </r>
  </si>
  <si>
    <r>
      <rPr>
        <sz val="11"/>
        <rFont val="Wingdings 3"/>
        <family val="1"/>
      </rPr>
      <t>&amp;</t>
    </r>
    <r>
      <rPr>
        <sz val="11"/>
        <rFont val="Arial"/>
        <family val="2"/>
      </rPr>
      <t xml:space="preserve"> D206 &gt; D157L </t>
    </r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D153</t>
    </r>
  </si>
  <si>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D157</t>
    </r>
  </si>
  <si>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D983</t>
    </r>
  </si>
  <si>
    <r>
      <t xml:space="preserve">Rue de Paris </t>
    </r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Rue de Vienne
Rue Albert Leroy &gt; Av. V. Hugo
Rte de St Paër </t>
    </r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D17</t>
    </r>
  </si>
  <si>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D14</t>
    </r>
  </si>
  <si>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D316 </t>
    </r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D14</t>
    </r>
  </si>
  <si>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Rte de Lilly</t>
    </r>
  </si>
  <si>
    <r>
      <rPr>
        <sz val="11"/>
        <rFont val="Wingdings 3"/>
        <family val="1"/>
      </rPr>
      <t>;:</t>
    </r>
    <r>
      <rPr>
        <sz val="11"/>
        <rFont val="Arial"/>
        <family val="2"/>
      </rPr>
      <t xml:space="preserve"> Rte de Lyons &gt; D15 &gt; D14 &gt; D6</t>
    </r>
  </si>
  <si>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Rue de la Libération </t>
    </r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D321</t>
    </r>
  </si>
  <si>
    <r>
      <rPr>
        <sz val="11"/>
        <rFont val="Wingdings 3"/>
        <family val="1"/>
      </rPr>
      <t>%</t>
    </r>
    <r>
      <rPr>
        <sz val="11"/>
        <rFont val="Arial"/>
        <family val="2"/>
      </rPr>
      <t xml:space="preserve"> D19 (rester rive gauche) </t>
    </r>
    <r>
      <rPr>
        <sz val="11"/>
        <rFont val="Wingdings 3"/>
        <family val="1"/>
      </rPr>
      <t>;</t>
    </r>
    <r>
      <rPr>
        <sz val="11"/>
        <rFont val="Arial"/>
        <family val="2"/>
      </rPr>
      <t>D20</t>
    </r>
  </si>
  <si>
    <r>
      <t xml:space="preserve">D508 </t>
    </r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D321</t>
    </r>
  </si>
  <si>
    <r>
      <t xml:space="preserve">Rd Pt </t>
    </r>
    <r>
      <rPr>
        <sz val="11"/>
        <rFont val="Wingdings 3"/>
        <family val="1"/>
      </rPr>
      <t>#</t>
    </r>
    <r>
      <rPr>
        <sz val="11"/>
        <rFont val="Arial"/>
        <family val="2"/>
      </rPr>
      <t xml:space="preserve"> puis </t>
    </r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Rue de l'Andelle</t>
    </r>
  </si>
  <si>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D6015 puis </t>
    </r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Rd Pt D79</t>
    </r>
  </si>
  <si>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D938 puis </t>
    </r>
    <r>
      <rPr>
        <sz val="11"/>
        <rFont val="Wingdings 3"/>
        <family val="1"/>
      </rPr>
      <t>#</t>
    </r>
    <r>
      <rPr>
        <sz val="11"/>
        <rFont val="Arial"/>
        <family val="2"/>
      </rPr>
      <t xml:space="preserve"> D64 après Rd Pt</t>
    </r>
  </si>
  <si>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D265</t>
    </r>
  </si>
  <si>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D45&gt;D91</t>
    </r>
  </si>
  <si>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D675 </t>
    </r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D91</t>
    </r>
  </si>
  <si>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D130</t>
    </r>
  </si>
  <si>
    <r>
      <t xml:space="preserve">D130 </t>
    </r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rue de Soquence</t>
    </r>
  </si>
  <si>
    <r>
      <t xml:space="preserve">Rue St Vincent </t>
    </r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D130</t>
    </r>
  </si>
  <si>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D39 </t>
    </r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Voie verte (fig. 2)</t>
    </r>
  </si>
  <si>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D142 &gt; D60 </t>
    </r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D543 &gt; D316 (fig.3)</t>
    </r>
  </si>
  <si>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Rue de la Vallée (fig.4)</t>
    </r>
  </si>
  <si>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D10 </t>
    </r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D316</t>
    </r>
  </si>
  <si>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D63 &gt; D64 </t>
    </r>
  </si>
  <si>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D200 </t>
    </r>
    <r>
      <rPr>
        <sz val="11"/>
        <rFont val="Wingdings 3"/>
        <family val="1"/>
      </rPr>
      <t>&amp;</t>
    </r>
    <r>
      <rPr>
        <sz val="11"/>
        <rFont val="Arial"/>
        <family val="2"/>
      </rPr>
      <t xml:space="preserve"> rue des Fauconniers </t>
    </r>
  </si>
  <si>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D913</t>
    </r>
  </si>
  <si>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D913</t>
    </r>
  </si>
  <si>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D28 puis Rd Pt </t>
    </r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D922</t>
    </r>
  </si>
  <si>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D22</t>
    </r>
  </si>
  <si>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Rue de l'Hautil (Gueule Rouge)</t>
    </r>
  </si>
  <si>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D55</t>
    </r>
  </si>
  <si>
    <t xml:space="preserve">Andrésy </t>
  </si>
  <si>
    <t>Lien openrunner : http://www.openrunner.com/index.php?id=7217154</t>
  </si>
  <si>
    <t>Vincent Delaharpe</t>
  </si>
  <si>
    <t>13 rue des sablons, vila 15</t>
  </si>
  <si>
    <t xml:space="preserve">                                          78570 Andrésy</t>
  </si>
  <si>
    <t>Le Vouast &gt; parc Hérouval</t>
  </si>
  <si>
    <t xml:space="preserve"> D 158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</si>
</sst>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[h]:mm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sz val="12"/>
      <color indexed="8"/>
      <name val="Arial"/>
      <family val="0"/>
    </font>
    <font>
      <sz val="12"/>
      <name val="Arial"/>
      <family val="0"/>
    </font>
    <font>
      <b/>
      <i/>
      <sz val="10"/>
      <color indexed="53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Wingdings 3"/>
      <family val="1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0"/>
    </font>
    <font>
      <sz val="11"/>
      <name val="Wingdings 3"/>
      <family val="1"/>
    </font>
    <font>
      <sz val="11"/>
      <name val="Arial"/>
      <family val="2"/>
    </font>
    <font>
      <sz val="11"/>
      <name val="Calibri"/>
      <family val="2"/>
    </font>
    <font>
      <b/>
      <sz val="20"/>
      <color indexed="62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b/>
      <sz val="14"/>
      <color indexed="18"/>
      <name val="Arial"/>
      <family val="0"/>
    </font>
    <font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Continuous" vertical="center"/>
      <protection locked="0"/>
    </xf>
    <xf numFmtId="0" fontId="7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right" vertical="center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10" fillId="0" borderId="21" xfId="0" applyFont="1" applyBorder="1" applyAlignment="1" applyProtection="1">
      <alignment horizontal="right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20" fontId="14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20" fontId="15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20" fontId="23" fillId="33" borderId="26" xfId="0" applyNumberFormat="1" applyFont="1" applyFill="1" applyBorder="1" applyAlignment="1">
      <alignment horizontal="center" vertical="center"/>
    </xf>
    <xf numFmtId="20" fontId="23" fillId="33" borderId="27" xfId="0" applyNumberFormat="1" applyFont="1" applyFill="1" applyBorder="1" applyAlignment="1">
      <alignment horizontal="center" vertical="center"/>
    </xf>
    <xf numFmtId="0" fontId="23" fillId="0" borderId="28" xfId="0" applyFont="1" applyBorder="1" applyAlignment="1" applyProtection="1">
      <alignment vertical="center" wrapText="1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182" fontId="23" fillId="0" borderId="26" xfId="0" applyNumberFormat="1" applyFont="1" applyBorder="1" applyAlignment="1" applyProtection="1">
      <alignment horizontal="center" vertical="center"/>
      <protection locked="0"/>
    </xf>
    <xf numFmtId="182" fontId="23" fillId="0" borderId="27" xfId="0" applyNumberFormat="1" applyFont="1" applyBorder="1" applyAlignment="1" applyProtection="1">
      <alignment horizontal="center" vertical="center"/>
      <protection locked="0"/>
    </xf>
    <xf numFmtId="0" fontId="23" fillId="33" borderId="28" xfId="0" applyFont="1" applyFill="1" applyBorder="1" applyAlignment="1" applyProtection="1">
      <alignment vertical="center"/>
      <protection locked="0"/>
    </xf>
    <xf numFmtId="0" fontId="22" fillId="33" borderId="29" xfId="0" applyFont="1" applyFill="1" applyBorder="1" applyAlignment="1" applyProtection="1">
      <alignment horizontal="center" vertical="center"/>
      <protection locked="0"/>
    </xf>
    <xf numFmtId="0" fontId="23" fillId="33" borderId="30" xfId="0" applyFont="1" applyFill="1" applyBorder="1" applyAlignment="1" applyProtection="1">
      <alignment horizontal="center" vertical="center"/>
      <protection locked="0"/>
    </xf>
    <xf numFmtId="0" fontId="23" fillId="33" borderId="31" xfId="0" applyFont="1" applyFill="1" applyBorder="1" applyAlignment="1" applyProtection="1">
      <alignment vertical="center"/>
      <protection locked="0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23" fillId="33" borderId="32" xfId="0" applyFont="1" applyFill="1" applyBorder="1" applyAlignment="1" applyProtection="1">
      <alignment horizontal="center" vertical="center"/>
      <protection locked="0"/>
    </xf>
    <xf numFmtId="182" fontId="23" fillId="33" borderId="26" xfId="0" applyNumberFormat="1" applyFont="1" applyFill="1" applyBorder="1" applyAlignment="1" applyProtection="1">
      <alignment horizontal="center" vertical="center"/>
      <protection locked="0"/>
    </xf>
    <xf numFmtId="182" fontId="23" fillId="33" borderId="27" xfId="0" applyNumberFormat="1" applyFont="1" applyFill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23" fillId="33" borderId="29" xfId="0" applyFont="1" applyFill="1" applyBorder="1" applyAlignment="1" applyProtection="1">
      <alignment horizontal="center" vertical="center"/>
      <protection locked="0"/>
    </xf>
    <xf numFmtId="0" fontId="22" fillId="33" borderId="30" xfId="0" applyFont="1" applyFill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3" fillId="33" borderId="31" xfId="0" applyFont="1" applyFill="1" applyBorder="1" applyAlignment="1" applyProtection="1">
      <alignment vertical="center" wrapText="1"/>
      <protection locked="0"/>
    </xf>
    <xf numFmtId="182" fontId="23" fillId="33" borderId="26" xfId="0" applyNumberFormat="1" applyFont="1" applyFill="1" applyBorder="1" applyAlignment="1">
      <alignment horizontal="center" vertical="center"/>
    </xf>
    <xf numFmtId="182" fontId="23" fillId="33" borderId="27" xfId="0" applyNumberFormat="1" applyFont="1" applyFill="1" applyBorder="1" applyAlignment="1">
      <alignment horizontal="center" vertical="center"/>
    </xf>
    <xf numFmtId="0" fontId="23" fillId="34" borderId="28" xfId="0" applyFont="1" applyFill="1" applyBorder="1" applyAlignment="1" applyProtection="1">
      <alignment vertical="center"/>
      <protection locked="0"/>
    </xf>
    <xf numFmtId="0" fontId="23" fillId="34" borderId="29" xfId="0" applyFont="1" applyFill="1" applyBorder="1" applyAlignment="1" applyProtection="1">
      <alignment horizontal="center" vertical="center"/>
      <protection locked="0"/>
    </xf>
    <xf numFmtId="0" fontId="22" fillId="34" borderId="30" xfId="0" applyFont="1" applyFill="1" applyBorder="1" applyAlignment="1" applyProtection="1">
      <alignment horizontal="center" vertical="center"/>
      <protection locked="0"/>
    </xf>
    <xf numFmtId="0" fontId="23" fillId="34" borderId="31" xfId="0" applyFont="1" applyFill="1" applyBorder="1" applyAlignment="1" applyProtection="1">
      <alignment vertical="center"/>
      <protection locked="0"/>
    </xf>
    <xf numFmtId="0" fontId="23" fillId="34" borderId="31" xfId="0" applyFont="1" applyFill="1" applyBorder="1" applyAlignment="1" applyProtection="1">
      <alignment horizontal="center" vertical="center"/>
      <protection locked="0"/>
    </xf>
    <xf numFmtId="0" fontId="23" fillId="34" borderId="32" xfId="0" applyFont="1" applyFill="1" applyBorder="1" applyAlignment="1" applyProtection="1">
      <alignment horizontal="center" vertical="center"/>
      <protection locked="0"/>
    </xf>
    <xf numFmtId="182" fontId="23" fillId="34" borderId="26" xfId="0" applyNumberFormat="1" applyFont="1" applyFill="1" applyBorder="1" applyAlignment="1">
      <alignment horizontal="center" vertical="center"/>
    </xf>
    <xf numFmtId="182" fontId="23" fillId="34" borderId="27" xfId="0" applyNumberFormat="1" applyFont="1" applyFill="1" applyBorder="1" applyAlignment="1">
      <alignment horizontal="center" vertical="center"/>
    </xf>
    <xf numFmtId="182" fontId="23" fillId="0" borderId="26" xfId="0" applyNumberFormat="1" applyFont="1" applyBorder="1" applyAlignment="1">
      <alignment horizontal="center" vertical="center"/>
    </xf>
    <xf numFmtId="182" fontId="23" fillId="0" borderId="27" xfId="0" applyNumberFormat="1" applyFont="1" applyBorder="1" applyAlignment="1">
      <alignment horizontal="center" vertical="center"/>
    </xf>
    <xf numFmtId="182" fontId="23" fillId="33" borderId="33" xfId="0" applyNumberFormat="1" applyFont="1" applyFill="1" applyBorder="1" applyAlignment="1" applyProtection="1">
      <alignment horizontal="center" vertical="center"/>
      <protection locked="0"/>
    </xf>
    <xf numFmtId="182" fontId="23" fillId="33" borderId="34" xfId="0" applyNumberFormat="1" applyFont="1" applyFill="1" applyBorder="1" applyAlignment="1" applyProtection="1">
      <alignment horizontal="center" vertical="center"/>
      <protection locked="0"/>
    </xf>
    <xf numFmtId="20" fontId="23" fillId="0" borderId="26" xfId="0" applyNumberFormat="1" applyFont="1" applyBorder="1" applyAlignment="1">
      <alignment horizontal="center" vertical="center"/>
    </xf>
    <xf numFmtId="20" fontId="23" fillId="0" borderId="27" xfId="0" applyNumberFormat="1" applyFont="1" applyBorder="1" applyAlignment="1">
      <alignment horizontal="center" vertical="center"/>
    </xf>
    <xf numFmtId="0" fontId="23" fillId="33" borderId="28" xfId="0" applyFont="1" applyFill="1" applyBorder="1" applyAlignment="1" applyProtection="1">
      <alignment vertical="center" wrapText="1"/>
      <protection locked="0"/>
    </xf>
    <xf numFmtId="0" fontId="25" fillId="35" borderId="0" xfId="0" applyFont="1" applyFill="1" applyBorder="1" applyAlignment="1">
      <alignment horizontal="center"/>
    </xf>
    <xf numFmtId="0" fontId="26" fillId="35" borderId="0" xfId="0" applyFont="1" applyFill="1" applyAlignment="1">
      <alignment/>
    </xf>
    <xf numFmtId="0" fontId="26" fillId="35" borderId="0" xfId="0" applyFont="1" applyFill="1" applyBorder="1" applyAlignment="1">
      <alignment/>
    </xf>
    <xf numFmtId="0" fontId="18" fillId="2" borderId="0" xfId="0" applyFont="1" applyFill="1" applyBorder="1" applyAlignment="1">
      <alignment horizontal="center"/>
    </xf>
    <xf numFmtId="0" fontId="23" fillId="2" borderId="35" xfId="0" applyFont="1" applyFill="1" applyBorder="1" applyAlignment="1" applyProtection="1">
      <alignment vertical="center" wrapText="1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20" fontId="23" fillId="2" borderId="26" xfId="0" applyNumberFormat="1" applyFont="1" applyFill="1" applyBorder="1" applyAlignment="1">
      <alignment horizontal="center" vertical="center"/>
    </xf>
    <xf numFmtId="20" fontId="23" fillId="2" borderId="27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Alignment="1">
      <alignment horizontal="left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29" xfId="0" applyFont="1" applyFill="1" applyBorder="1" applyAlignment="1" applyProtection="1">
      <alignment horizontal="center" vertical="center"/>
      <protection locked="0"/>
    </xf>
    <xf numFmtId="0" fontId="23" fillId="2" borderId="30" xfId="0" applyFont="1" applyFill="1" applyBorder="1" applyAlignment="1" applyProtection="1">
      <alignment horizontal="center" vertical="center"/>
      <protection locked="0"/>
    </xf>
    <xf numFmtId="0" fontId="23" fillId="2" borderId="31" xfId="0" applyFont="1" applyFill="1" applyBorder="1" applyAlignment="1" applyProtection="1">
      <alignment vertical="center"/>
      <protection locked="0"/>
    </xf>
    <xf numFmtId="0" fontId="23" fillId="2" borderId="31" xfId="0" applyFont="1" applyFill="1" applyBorder="1" applyAlignment="1" applyProtection="1">
      <alignment horizontal="center" vertical="center"/>
      <protection locked="0"/>
    </xf>
    <xf numFmtId="0" fontId="23" fillId="2" borderId="32" xfId="0" applyFont="1" applyFill="1" applyBorder="1" applyAlignment="1" applyProtection="1">
      <alignment horizontal="center" vertical="center"/>
      <protection locked="0"/>
    </xf>
    <xf numFmtId="182" fontId="23" fillId="2" borderId="26" xfId="0" applyNumberFormat="1" applyFont="1" applyFill="1" applyBorder="1" applyAlignment="1" applyProtection="1">
      <alignment horizontal="center" vertical="center"/>
      <protection locked="0"/>
    </xf>
    <xf numFmtId="182" fontId="23" fillId="2" borderId="27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/>
    </xf>
    <xf numFmtId="0" fontId="23" fillId="2" borderId="28" xfId="0" applyFont="1" applyFill="1" applyBorder="1" applyAlignment="1" applyProtection="1">
      <alignment vertical="center" wrapText="1"/>
      <protection locked="0"/>
    </xf>
    <xf numFmtId="0" fontId="22" fillId="2" borderId="29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/>
    </xf>
    <xf numFmtId="0" fontId="23" fillId="2" borderId="40" xfId="0" applyFont="1" applyFill="1" applyBorder="1" applyAlignment="1" applyProtection="1">
      <alignment vertical="center" wrapText="1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24" xfId="0" applyFont="1" applyFill="1" applyBorder="1" applyAlignment="1" applyProtection="1">
      <alignment horizontal="center" vertical="center"/>
      <protection locked="0"/>
    </xf>
    <xf numFmtId="0" fontId="23" fillId="2" borderId="41" xfId="0" applyFont="1" applyFill="1" applyBorder="1" applyAlignment="1" applyProtection="1">
      <alignment vertical="center"/>
      <protection locked="0"/>
    </xf>
    <xf numFmtId="0" fontId="23" fillId="2" borderId="41" xfId="0" applyFont="1" applyFill="1" applyBorder="1" applyAlignment="1" applyProtection="1">
      <alignment horizontal="center" vertical="center"/>
      <protection locked="0"/>
    </xf>
    <xf numFmtId="0" fontId="23" fillId="2" borderId="42" xfId="0" applyFont="1" applyFill="1" applyBorder="1" applyAlignment="1" applyProtection="1">
      <alignment horizontal="center" vertical="center"/>
      <protection locked="0"/>
    </xf>
    <xf numFmtId="20" fontId="23" fillId="2" borderId="21" xfId="0" applyNumberFormat="1" applyFont="1" applyFill="1" applyBorder="1" applyAlignment="1">
      <alignment horizontal="center" vertical="center"/>
    </xf>
    <xf numFmtId="20" fontId="23" fillId="2" borderId="17" xfId="0" applyNumberFormat="1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15" fontId="0" fillId="0" borderId="0" xfId="0" applyNumberFormat="1" applyFont="1" applyBorder="1" applyAlignment="1">
      <alignment horizontal="left" vertical="center"/>
    </xf>
    <xf numFmtId="15" fontId="0" fillId="0" borderId="13" xfId="0" applyNumberFormat="1" applyFont="1" applyBorder="1" applyAlignment="1">
      <alignment horizontal="left" vertical="center"/>
    </xf>
    <xf numFmtId="20" fontId="10" fillId="0" borderId="15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indent="4"/>
    </xf>
    <xf numFmtId="0" fontId="0" fillId="0" borderId="0" xfId="0" applyFont="1" applyBorder="1" applyAlignment="1">
      <alignment horizontal="left" vertical="center" indent="4"/>
    </xf>
    <xf numFmtId="0" fontId="3" fillId="0" borderId="20" xfId="0" applyFont="1" applyBorder="1" applyAlignment="1">
      <alignment horizontal="left" vertical="center"/>
    </xf>
    <xf numFmtId="0" fontId="23" fillId="33" borderId="31" xfId="0" applyFont="1" applyFill="1" applyBorder="1" applyAlignment="1" applyProtection="1">
      <alignment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114300</xdr:rowOff>
    </xdr:from>
    <xdr:to>
      <xdr:col>8</xdr:col>
      <xdr:colOff>590550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0" y="114300"/>
          <a:ext cx="49339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BREVET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RANDONNEURS MONDIAUX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FORMULAIRE D'HOMOLOGATION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 editAs="oneCell">
    <xdr:from>
      <xdr:col>2</xdr:col>
      <xdr:colOff>381000</xdr:colOff>
      <xdr:row>1</xdr:row>
      <xdr:rowOff>95250</xdr:rowOff>
    </xdr:from>
    <xdr:to>
      <xdr:col>4</xdr:col>
      <xdr:colOff>828675</xdr:colOff>
      <xdr:row>4</xdr:row>
      <xdr:rowOff>171450</xdr:rowOff>
    </xdr:to>
    <xdr:pic>
      <xdr:nvPicPr>
        <xdr:cNvPr id="2" name="Picture 3" descr="D:\Factures 2008\Médaille 200 2008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428625"/>
          <a:ext cx="828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1485900</xdr:colOff>
      <xdr:row>75</xdr:row>
      <xdr:rowOff>95250</xdr:rowOff>
    </xdr:from>
    <xdr:to>
      <xdr:col>8</xdr:col>
      <xdr:colOff>209550</xdr:colOff>
      <xdr:row>83</xdr:row>
      <xdr:rowOff>38100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17926050"/>
          <a:ext cx="31813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1266825</xdr:colOff>
      <xdr:row>84</xdr:row>
      <xdr:rowOff>114300</xdr:rowOff>
    </xdr:from>
    <xdr:to>
      <xdr:col>8</xdr:col>
      <xdr:colOff>495300</xdr:colOff>
      <xdr:row>93</xdr:row>
      <xdr:rowOff>142875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19659600"/>
          <a:ext cx="3686175" cy="1743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304800</xdr:colOff>
      <xdr:row>87</xdr:row>
      <xdr:rowOff>133350</xdr:rowOff>
    </xdr:from>
    <xdr:to>
      <xdr:col>4</xdr:col>
      <xdr:colOff>876300</xdr:colOff>
      <xdr:row>93</xdr:row>
      <xdr:rowOff>142875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0250150"/>
          <a:ext cx="2933700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295275</xdr:colOff>
      <xdr:row>74</xdr:row>
      <xdr:rowOff>114300</xdr:rowOff>
    </xdr:from>
    <xdr:to>
      <xdr:col>4</xdr:col>
      <xdr:colOff>1009650</xdr:colOff>
      <xdr:row>87</xdr:row>
      <xdr:rowOff>38100</xdr:rowOff>
    </xdr:to>
    <xdr:pic>
      <xdr:nvPicPr>
        <xdr:cNvPr id="6" name="Imag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754600"/>
          <a:ext cx="3076575" cy="2400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1</xdr:col>
      <xdr:colOff>66675</xdr:colOff>
      <xdr:row>74</xdr:row>
      <xdr:rowOff>133350</xdr:rowOff>
    </xdr:from>
    <xdr:ext cx="133350" cy="219075"/>
    <xdr:sp>
      <xdr:nvSpPr>
        <xdr:cNvPr id="7" name="ZoneTexte 8"/>
        <xdr:cNvSpPr txBox="1">
          <a:spLocks noChangeArrowheads="1"/>
        </xdr:cNvSpPr>
      </xdr:nvSpPr>
      <xdr:spPr>
        <a:xfrm>
          <a:off x="381000" y="17773650"/>
          <a:ext cx="133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1</xdr:col>
      <xdr:colOff>66675</xdr:colOff>
      <xdr:row>88</xdr:row>
      <xdr:rowOff>19050</xdr:rowOff>
    </xdr:from>
    <xdr:ext cx="133350" cy="219075"/>
    <xdr:sp>
      <xdr:nvSpPr>
        <xdr:cNvPr id="8" name="ZoneTexte 11"/>
        <xdr:cNvSpPr txBox="1">
          <a:spLocks noChangeArrowheads="1"/>
        </xdr:cNvSpPr>
      </xdr:nvSpPr>
      <xdr:spPr>
        <a:xfrm>
          <a:off x="381000" y="20326350"/>
          <a:ext cx="133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</xdr:col>
      <xdr:colOff>2000250</xdr:colOff>
      <xdr:row>75</xdr:row>
      <xdr:rowOff>171450</xdr:rowOff>
    </xdr:from>
    <xdr:ext cx="133350" cy="219075"/>
    <xdr:sp>
      <xdr:nvSpPr>
        <xdr:cNvPr id="9" name="ZoneTexte 12"/>
        <xdr:cNvSpPr txBox="1">
          <a:spLocks noChangeArrowheads="1"/>
        </xdr:cNvSpPr>
      </xdr:nvSpPr>
      <xdr:spPr>
        <a:xfrm>
          <a:off x="4362450" y="18002250"/>
          <a:ext cx="133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</xdr:col>
      <xdr:colOff>1314450</xdr:colOff>
      <xdr:row>86</xdr:row>
      <xdr:rowOff>0</xdr:rowOff>
    </xdr:from>
    <xdr:ext cx="133350" cy="219075"/>
    <xdr:sp>
      <xdr:nvSpPr>
        <xdr:cNvPr id="10" name="ZoneTexte 14"/>
        <xdr:cNvSpPr txBox="1">
          <a:spLocks noChangeArrowheads="1"/>
        </xdr:cNvSpPr>
      </xdr:nvSpPr>
      <xdr:spPr>
        <a:xfrm>
          <a:off x="3676650" y="19926300"/>
          <a:ext cx="133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showGridLines="0" tabSelected="1" zoomScalePageLayoutView="0" workbookViewId="0" topLeftCell="A16">
      <selection activeCell="E33" sqref="E33"/>
    </sheetView>
  </sheetViews>
  <sheetFormatPr defaultColWidth="11.421875" defaultRowHeight="12.75"/>
  <cols>
    <col min="1" max="1" width="4.7109375" style="40" customWidth="1"/>
    <col min="2" max="2" width="30.7109375" style="0" customWidth="1"/>
    <col min="3" max="4" width="8.7109375" style="0" hidden="1" customWidth="1"/>
    <col min="5" max="5" width="34.28125" style="0" customWidth="1"/>
    <col min="6" max="7" width="11.57421875" style="0" customWidth="1"/>
    <col min="8" max="9" width="9.421875" style="0" customWidth="1"/>
    <col min="10" max="10" width="3.140625" style="2" customWidth="1"/>
    <col min="11" max="11" width="5.421875" style="34" customWidth="1"/>
    <col min="12" max="16384" width="11.421875" style="2" customWidth="1"/>
  </cols>
  <sheetData>
    <row r="1" spans="2:11" ht="26.25">
      <c r="B1" s="5" t="s">
        <v>16</v>
      </c>
      <c r="D1" s="1"/>
      <c r="E1" s="1"/>
      <c r="F1" s="1"/>
      <c r="G1" s="1"/>
      <c r="H1" s="1"/>
      <c r="I1" s="1"/>
      <c r="K1" s="33"/>
    </row>
    <row r="2" spans="2:11" ht="15">
      <c r="B2" s="4"/>
      <c r="D2" s="1"/>
      <c r="E2" s="1"/>
      <c r="F2" s="1"/>
      <c r="G2" s="1"/>
      <c r="H2" s="1"/>
      <c r="I2" s="1"/>
      <c r="K2" s="33"/>
    </row>
    <row r="3" spans="2:9" ht="15">
      <c r="B3" s="6" t="s">
        <v>17</v>
      </c>
      <c r="C3" s="7">
        <v>1921</v>
      </c>
      <c r="D3" s="1"/>
      <c r="E3" s="1"/>
      <c r="F3" s="1"/>
      <c r="G3" s="1"/>
      <c r="H3" s="1"/>
      <c r="I3" s="1"/>
    </row>
    <row r="4" spans="2:9" ht="15">
      <c r="B4" s="6" t="s">
        <v>18</v>
      </c>
      <c r="C4" s="7">
        <v>1976</v>
      </c>
      <c r="D4" s="1"/>
      <c r="E4" s="1"/>
      <c r="F4" s="1"/>
      <c r="G4" s="1"/>
      <c r="H4" s="1"/>
      <c r="I4" s="1"/>
    </row>
    <row r="5" spans="2:9" ht="15">
      <c r="B5" s="6" t="s">
        <v>19</v>
      </c>
      <c r="C5" s="7">
        <v>1983</v>
      </c>
      <c r="D5" s="1"/>
      <c r="E5" s="1"/>
      <c r="F5" s="1"/>
      <c r="G5" s="1"/>
      <c r="H5" s="1"/>
      <c r="I5" s="1"/>
    </row>
    <row r="6" ht="15.75" thickBot="1"/>
    <row r="7" spans="2:9" ht="21" customHeight="1" thickBot="1">
      <c r="B7" s="21" t="s">
        <v>27</v>
      </c>
      <c r="C7" s="137" t="s">
        <v>38</v>
      </c>
      <c r="D7" s="137"/>
      <c r="E7" s="137"/>
      <c r="F7" s="32"/>
      <c r="G7" s="25" t="s">
        <v>28</v>
      </c>
      <c r="H7" s="127" t="s">
        <v>4</v>
      </c>
      <c r="I7" s="128"/>
    </row>
    <row r="8" spans="2:11" ht="6.75" customHeight="1" thickBot="1">
      <c r="B8" s="16"/>
      <c r="C8" s="24"/>
      <c r="D8" s="24"/>
      <c r="E8" s="24"/>
      <c r="F8" s="16"/>
      <c r="G8" s="3"/>
      <c r="H8" s="24"/>
      <c r="I8" s="24"/>
      <c r="K8" s="35"/>
    </row>
    <row r="9" spans="2:11" ht="15.75" customHeight="1">
      <c r="B9" s="8" t="s">
        <v>24</v>
      </c>
      <c r="C9" s="122" t="s">
        <v>39</v>
      </c>
      <c r="D9" s="122"/>
      <c r="E9" s="122"/>
      <c r="F9" s="16" t="s">
        <v>31</v>
      </c>
      <c r="G9" s="122">
        <v>784030</v>
      </c>
      <c r="H9" s="122"/>
      <c r="I9" s="129"/>
      <c r="K9" s="36" t="s">
        <v>34</v>
      </c>
    </row>
    <row r="10" spans="2:11" ht="19.5" customHeight="1">
      <c r="B10" s="9" t="s">
        <v>26</v>
      </c>
      <c r="C10" s="123" t="s">
        <v>153</v>
      </c>
      <c r="D10" s="124"/>
      <c r="E10" s="124"/>
      <c r="F10" s="17" t="s">
        <v>29</v>
      </c>
      <c r="G10" s="124"/>
      <c r="H10" s="124"/>
      <c r="I10" s="134"/>
      <c r="K10" s="37"/>
    </row>
    <row r="11" spans="2:11" ht="18.75" customHeight="1">
      <c r="B11" s="9" t="s">
        <v>24</v>
      </c>
      <c r="C11" s="123" t="s">
        <v>154</v>
      </c>
      <c r="D11" s="124"/>
      <c r="E11" s="124"/>
      <c r="F11" s="17" t="s">
        <v>22</v>
      </c>
      <c r="G11" s="19">
        <v>300</v>
      </c>
      <c r="H11" s="10" t="s">
        <v>5</v>
      </c>
      <c r="I11" s="11"/>
      <c r="K11" s="37"/>
    </row>
    <row r="12" spans="2:11" ht="13.5" customHeight="1">
      <c r="B12" s="135" t="s">
        <v>155</v>
      </c>
      <c r="C12" s="136"/>
      <c r="D12" s="136"/>
      <c r="E12" s="136"/>
      <c r="F12" s="17" t="s">
        <v>30</v>
      </c>
      <c r="G12" s="130">
        <v>43225</v>
      </c>
      <c r="H12" s="130"/>
      <c r="I12" s="131"/>
      <c r="K12" s="37"/>
    </row>
    <row r="13" spans="2:11" ht="21" customHeight="1" thickBot="1">
      <c r="B13" s="12" t="s">
        <v>25</v>
      </c>
      <c r="C13" s="125" t="s">
        <v>106</v>
      </c>
      <c r="D13" s="126"/>
      <c r="E13" s="126"/>
      <c r="F13" s="18" t="s">
        <v>23</v>
      </c>
      <c r="G13" s="13"/>
      <c r="H13" s="132">
        <v>0.16666666666666666</v>
      </c>
      <c r="I13" s="133"/>
      <c r="K13" s="36" t="s">
        <v>35</v>
      </c>
    </row>
    <row r="14" spans="1:11" s="22" customFormat="1" ht="21.75" customHeight="1">
      <c r="A14" s="41" t="s">
        <v>32</v>
      </c>
      <c r="B14" s="118" t="s">
        <v>6</v>
      </c>
      <c r="C14" s="120" t="s">
        <v>7</v>
      </c>
      <c r="D14" s="121"/>
      <c r="E14" s="28" t="s">
        <v>8</v>
      </c>
      <c r="F14" s="29" t="s">
        <v>9</v>
      </c>
      <c r="G14" s="29" t="s">
        <v>9</v>
      </c>
      <c r="H14" s="26" t="s">
        <v>10</v>
      </c>
      <c r="I14" s="20"/>
      <c r="K14" s="38"/>
    </row>
    <row r="15" spans="1:11" s="22" customFormat="1" ht="21.75" customHeight="1" thickBot="1">
      <c r="A15" s="42" t="s">
        <v>33</v>
      </c>
      <c r="B15" s="119"/>
      <c r="C15" s="14" t="s">
        <v>11</v>
      </c>
      <c r="D15" s="30" t="s">
        <v>12</v>
      </c>
      <c r="E15" s="31" t="s">
        <v>13</v>
      </c>
      <c r="F15" s="31" t="s">
        <v>14</v>
      </c>
      <c r="G15" s="23" t="s">
        <v>15</v>
      </c>
      <c r="H15" s="27" t="s">
        <v>21</v>
      </c>
      <c r="I15" s="15" t="s">
        <v>20</v>
      </c>
      <c r="K15" s="38"/>
    </row>
    <row r="16" spans="1:11" s="96" customFormat="1" ht="18" customHeight="1">
      <c r="A16" s="87" t="s">
        <v>33</v>
      </c>
      <c r="B16" s="88" t="s">
        <v>40</v>
      </c>
      <c r="C16" s="89"/>
      <c r="D16" s="90"/>
      <c r="E16" s="91" t="s">
        <v>88</v>
      </c>
      <c r="F16" s="92">
        <v>0</v>
      </c>
      <c r="G16" s="93">
        <f>F16</f>
        <v>0</v>
      </c>
      <c r="H16" s="94">
        <f>H13</f>
        <v>0.16666666666666666</v>
      </c>
      <c r="I16" s="95">
        <f>H16+1/24</f>
        <v>0.20833333333333331</v>
      </c>
      <c r="K16" s="97" t="s">
        <v>36</v>
      </c>
    </row>
    <row r="17" spans="2:11" ht="18" customHeight="1">
      <c r="B17" s="45" t="s">
        <v>41</v>
      </c>
      <c r="C17" s="46"/>
      <c r="D17" s="47"/>
      <c r="E17" s="48" t="s">
        <v>87</v>
      </c>
      <c r="F17" s="49">
        <v>1</v>
      </c>
      <c r="G17" s="50">
        <f>F17+G16</f>
        <v>1</v>
      </c>
      <c r="H17" s="51">
        <f>IF(A17="C",$H$13+(MIN(G17,200)/34+MIN(MAX(G17-200,0),200)/32+MIN(MAX(G17-400,0),200)/30+MIN(MAX(G17-600,0),400)/28+1/120)/24,"")</f>
      </c>
      <c r="I17" s="52">
        <f>IF(A17="C",$I$16+(MIN(G17,60)/20+MIN(MAX(G17-60,0),540)/15+MIN(MAX(G17-600,0),400)/11.428+1/120)/24,"")</f>
      </c>
      <c r="K17" s="36" t="s">
        <v>37</v>
      </c>
    </row>
    <row r="18" spans="2:11" ht="18" customHeight="1">
      <c r="B18" s="53" t="s">
        <v>42</v>
      </c>
      <c r="C18" s="54"/>
      <c r="D18" s="55"/>
      <c r="E18" s="56" t="s">
        <v>107</v>
      </c>
      <c r="F18" s="57">
        <v>3.7</v>
      </c>
      <c r="G18" s="58">
        <f>F18+G17</f>
        <v>4.7</v>
      </c>
      <c r="H18" s="59">
        <f aca="true" t="shared" si="0" ref="H18:H48">IF(A18="C",$H$13+(MIN(G18,200)/34+MIN(MAX(G18-200,0),200)/32+MIN(MAX(G18-400,0),200)/30+MIN(MAX(G18-600,0),400)/28+1/120)/24,"")</f>
      </c>
      <c r="I18" s="60">
        <f aca="true" t="shared" si="1" ref="I18:I48">IF(A18="C",$I$16+(MIN(G18,60)/20+MIN(MAX(G18-60,0),540)/15+MIN(MAX(G18-600,0),400)/11.428+1/120)/24,"")</f>
      </c>
      <c r="K18" s="37"/>
    </row>
    <row r="19" spans="2:11" ht="18" customHeight="1">
      <c r="B19" s="61"/>
      <c r="C19" s="46"/>
      <c r="D19" s="62"/>
      <c r="E19" s="48" t="s">
        <v>108</v>
      </c>
      <c r="F19" s="49">
        <v>0.7</v>
      </c>
      <c r="G19" s="50">
        <f aca="true" t="shared" si="2" ref="G19:G74">F19+G18</f>
        <v>5.4</v>
      </c>
      <c r="H19" s="51">
        <f t="shared" si="0"/>
      </c>
      <c r="I19" s="52">
        <f t="shared" si="1"/>
      </c>
      <c r="K19" s="33"/>
    </row>
    <row r="20" spans="2:9" ht="18" customHeight="1">
      <c r="B20" s="53" t="s">
        <v>44</v>
      </c>
      <c r="C20" s="63"/>
      <c r="D20" s="64"/>
      <c r="E20" s="56" t="s">
        <v>109</v>
      </c>
      <c r="F20" s="57">
        <v>1</v>
      </c>
      <c r="G20" s="58">
        <f t="shared" si="2"/>
        <v>6.4</v>
      </c>
      <c r="H20" s="59">
        <f t="shared" si="0"/>
      </c>
      <c r="I20" s="60">
        <f t="shared" si="1"/>
      </c>
    </row>
    <row r="21" spans="2:9" ht="18" customHeight="1">
      <c r="B21" s="61" t="s">
        <v>45</v>
      </c>
      <c r="C21" s="65"/>
      <c r="D21" s="47"/>
      <c r="E21" s="48" t="s">
        <v>110</v>
      </c>
      <c r="F21" s="49">
        <v>2.2</v>
      </c>
      <c r="G21" s="50">
        <f t="shared" si="2"/>
        <v>8.600000000000001</v>
      </c>
      <c r="H21" s="51">
        <f t="shared" si="0"/>
      </c>
      <c r="I21" s="52">
        <f t="shared" si="1"/>
      </c>
    </row>
    <row r="22" spans="2:11" ht="18" customHeight="1">
      <c r="B22" s="53" t="s">
        <v>46</v>
      </c>
      <c r="C22" s="63"/>
      <c r="D22" s="64"/>
      <c r="E22" s="56" t="s">
        <v>111</v>
      </c>
      <c r="F22" s="57">
        <v>1</v>
      </c>
      <c r="G22" s="58">
        <f t="shared" si="2"/>
        <v>9.600000000000001</v>
      </c>
      <c r="H22" s="59">
        <f t="shared" si="0"/>
      </c>
      <c r="I22" s="60">
        <f t="shared" si="1"/>
      </c>
      <c r="K22" s="33"/>
    </row>
    <row r="23" spans="2:11" ht="18" customHeight="1">
      <c r="B23" s="61" t="s">
        <v>47</v>
      </c>
      <c r="C23" s="65"/>
      <c r="D23" s="47"/>
      <c r="E23" s="48" t="s">
        <v>112</v>
      </c>
      <c r="F23" s="49">
        <v>3.9</v>
      </c>
      <c r="G23" s="50">
        <f t="shared" si="2"/>
        <v>13.500000000000002</v>
      </c>
      <c r="H23" s="51">
        <f t="shared" si="0"/>
      </c>
      <c r="I23" s="52">
        <f t="shared" si="1"/>
      </c>
      <c r="K23" s="39"/>
    </row>
    <row r="24" spans="2:11" ht="32.25" customHeight="1">
      <c r="B24" s="53" t="s">
        <v>48</v>
      </c>
      <c r="C24" s="54"/>
      <c r="D24" s="55"/>
      <c r="E24" s="66" t="s">
        <v>113</v>
      </c>
      <c r="F24" s="57">
        <v>5.8</v>
      </c>
      <c r="G24" s="58">
        <f t="shared" si="2"/>
        <v>19.3</v>
      </c>
      <c r="H24" s="59">
        <f t="shared" si="0"/>
      </c>
      <c r="I24" s="60">
        <f t="shared" si="1"/>
      </c>
      <c r="K24" s="39"/>
    </row>
    <row r="25" spans="2:11" ht="18" customHeight="1">
      <c r="B25" s="61" t="s">
        <v>49</v>
      </c>
      <c r="C25" s="46"/>
      <c r="D25" s="62"/>
      <c r="E25" s="48" t="s">
        <v>114</v>
      </c>
      <c r="F25" s="49">
        <v>3.1</v>
      </c>
      <c r="G25" s="50">
        <f t="shared" si="2"/>
        <v>22.400000000000002</v>
      </c>
      <c r="H25" s="51">
        <f t="shared" si="0"/>
      </c>
      <c r="I25" s="52">
        <f t="shared" si="1"/>
      </c>
      <c r="K25" s="33"/>
    </row>
    <row r="26" spans="2:11" ht="18" customHeight="1">
      <c r="B26" s="53" t="s">
        <v>50</v>
      </c>
      <c r="C26" s="54"/>
      <c r="D26" s="55"/>
      <c r="E26" s="56" t="s">
        <v>115</v>
      </c>
      <c r="F26" s="57">
        <v>2.1</v>
      </c>
      <c r="G26" s="58">
        <f t="shared" si="2"/>
        <v>24.500000000000004</v>
      </c>
      <c r="H26" s="67">
        <f t="shared" si="0"/>
      </c>
      <c r="I26" s="68">
        <f t="shared" si="1"/>
      </c>
      <c r="K26" s="33"/>
    </row>
    <row r="27" spans="2:11" ht="18" customHeight="1">
      <c r="B27" s="69" t="s">
        <v>51</v>
      </c>
      <c r="C27" s="70"/>
      <c r="D27" s="71"/>
      <c r="E27" s="72" t="s">
        <v>116</v>
      </c>
      <c r="F27" s="73">
        <v>3.5</v>
      </c>
      <c r="G27" s="74">
        <f t="shared" si="2"/>
        <v>28.000000000000004</v>
      </c>
      <c r="H27" s="75">
        <f t="shared" si="0"/>
      </c>
      <c r="I27" s="76">
        <f t="shared" si="1"/>
      </c>
      <c r="K27" s="33"/>
    </row>
    <row r="28" spans="2:11" ht="18" customHeight="1">
      <c r="B28" s="53" t="s">
        <v>52</v>
      </c>
      <c r="C28" s="54"/>
      <c r="D28" s="55"/>
      <c r="E28" s="56" t="s">
        <v>117</v>
      </c>
      <c r="F28" s="57">
        <v>1.2</v>
      </c>
      <c r="G28" s="58">
        <f t="shared" si="2"/>
        <v>29.200000000000003</v>
      </c>
      <c r="H28" s="59">
        <f t="shared" si="0"/>
      </c>
      <c r="I28" s="60">
        <f t="shared" si="1"/>
      </c>
      <c r="K28" s="33"/>
    </row>
    <row r="29" spans="2:11" ht="18" customHeight="1">
      <c r="B29" s="61" t="s">
        <v>53</v>
      </c>
      <c r="C29" s="65"/>
      <c r="D29" s="62"/>
      <c r="E29" s="48" t="s">
        <v>118</v>
      </c>
      <c r="F29" s="49">
        <v>1.6</v>
      </c>
      <c r="G29" s="50">
        <f t="shared" si="2"/>
        <v>30.800000000000004</v>
      </c>
      <c r="H29" s="51">
        <f t="shared" si="0"/>
      </c>
      <c r="I29" s="52">
        <f t="shared" si="1"/>
      </c>
      <c r="K29" s="33"/>
    </row>
    <row r="30" spans="2:11" ht="18" customHeight="1">
      <c r="B30" s="53" t="s">
        <v>54</v>
      </c>
      <c r="C30" s="63"/>
      <c r="D30" s="64"/>
      <c r="E30" s="56" t="s">
        <v>119</v>
      </c>
      <c r="F30" s="57">
        <v>2.4</v>
      </c>
      <c r="G30" s="58">
        <f t="shared" si="2"/>
        <v>33.2</v>
      </c>
      <c r="H30" s="59">
        <f t="shared" si="0"/>
      </c>
      <c r="I30" s="60">
        <f t="shared" si="1"/>
      </c>
      <c r="K30" s="33"/>
    </row>
    <row r="31" spans="2:11" ht="18" customHeight="1">
      <c r="B31" s="45" t="s">
        <v>55</v>
      </c>
      <c r="C31" s="46"/>
      <c r="D31" s="62"/>
      <c r="E31" s="48" t="s">
        <v>120</v>
      </c>
      <c r="F31" s="49">
        <v>3.8</v>
      </c>
      <c r="G31" s="50">
        <f t="shared" si="2"/>
        <v>37</v>
      </c>
      <c r="H31" s="77">
        <f t="shared" si="0"/>
      </c>
      <c r="I31" s="78">
        <f t="shared" si="1"/>
      </c>
      <c r="K31" s="33"/>
    </row>
    <row r="32" spans="2:11" ht="18" customHeight="1">
      <c r="B32" s="53" t="s">
        <v>56</v>
      </c>
      <c r="C32" s="63"/>
      <c r="D32" s="64"/>
      <c r="E32" s="56" t="s">
        <v>121</v>
      </c>
      <c r="F32" s="57">
        <v>3.1</v>
      </c>
      <c r="G32" s="58">
        <f t="shared" si="2"/>
        <v>40.1</v>
      </c>
      <c r="H32" s="59">
        <f t="shared" si="0"/>
      </c>
      <c r="I32" s="60">
        <f t="shared" si="1"/>
      </c>
      <c r="K32" s="33"/>
    </row>
    <row r="33" spans="2:11" ht="18" customHeight="1">
      <c r="B33" s="61" t="s">
        <v>156</v>
      </c>
      <c r="C33" s="46"/>
      <c r="D33" s="62"/>
      <c r="E33" s="48" t="s">
        <v>157</v>
      </c>
      <c r="F33" s="49">
        <v>4.7</v>
      </c>
      <c r="G33" s="50">
        <f t="shared" si="2"/>
        <v>44.800000000000004</v>
      </c>
      <c r="H33" s="51"/>
      <c r="I33" s="52"/>
      <c r="K33" s="33"/>
    </row>
    <row r="34" spans="2:11" ht="45.75" customHeight="1">
      <c r="B34" s="53" t="s">
        <v>57</v>
      </c>
      <c r="C34" s="63"/>
      <c r="D34" s="55"/>
      <c r="E34" s="66" t="s">
        <v>122</v>
      </c>
      <c r="F34" s="57">
        <v>5.7</v>
      </c>
      <c r="G34" s="58">
        <f t="shared" si="2"/>
        <v>50.50000000000001</v>
      </c>
      <c r="H34" s="59">
        <f t="shared" si="0"/>
      </c>
      <c r="I34" s="60">
        <f t="shared" si="1"/>
      </c>
      <c r="K34" s="33"/>
    </row>
    <row r="35" spans="2:11" ht="18" customHeight="1">
      <c r="B35" s="45" t="s">
        <v>58</v>
      </c>
      <c r="C35" s="46"/>
      <c r="D35" s="47"/>
      <c r="E35" s="48" t="s">
        <v>59</v>
      </c>
      <c r="F35" s="49">
        <v>7.9</v>
      </c>
      <c r="G35" s="50">
        <f>F35+G34</f>
        <v>58.400000000000006</v>
      </c>
      <c r="H35" s="77">
        <f t="shared" si="0"/>
      </c>
      <c r="I35" s="78">
        <f t="shared" si="1"/>
      </c>
      <c r="K35" s="33"/>
    </row>
    <row r="36" spans="2:11" ht="18" customHeight="1">
      <c r="B36" s="53" t="s">
        <v>60</v>
      </c>
      <c r="C36" s="54"/>
      <c r="D36" s="55"/>
      <c r="E36" s="138" t="s">
        <v>123</v>
      </c>
      <c r="F36" s="57">
        <v>3.3</v>
      </c>
      <c r="G36" s="58">
        <f t="shared" si="2"/>
        <v>61.7</v>
      </c>
      <c r="H36" s="59">
        <f t="shared" si="0"/>
      </c>
      <c r="I36" s="60">
        <f t="shared" si="1"/>
      </c>
      <c r="K36" s="33"/>
    </row>
    <row r="37" spans="2:11" ht="18" customHeight="1">
      <c r="B37" s="61" t="s">
        <v>61</v>
      </c>
      <c r="C37" s="46"/>
      <c r="D37" s="47"/>
      <c r="E37" s="48" t="s">
        <v>124</v>
      </c>
      <c r="F37" s="49">
        <v>10.1</v>
      </c>
      <c r="G37" s="50">
        <f t="shared" si="2"/>
        <v>71.8</v>
      </c>
      <c r="H37" s="51">
        <f t="shared" si="0"/>
      </c>
      <c r="I37" s="52">
        <f t="shared" si="1"/>
      </c>
      <c r="K37" s="33"/>
    </row>
    <row r="38" spans="2:11" ht="18" customHeight="1">
      <c r="B38" s="53" t="s">
        <v>91</v>
      </c>
      <c r="C38" s="63"/>
      <c r="D38" s="55"/>
      <c r="E38" s="56" t="s">
        <v>125</v>
      </c>
      <c r="F38" s="57">
        <v>3.8</v>
      </c>
      <c r="G38" s="58">
        <f t="shared" si="2"/>
        <v>75.6</v>
      </c>
      <c r="H38" s="59"/>
      <c r="I38" s="60"/>
      <c r="K38" s="33"/>
    </row>
    <row r="39" spans="2:11" ht="18" customHeight="1">
      <c r="B39" s="61" t="s">
        <v>92</v>
      </c>
      <c r="C39" s="46"/>
      <c r="D39" s="47"/>
      <c r="E39" s="48" t="s">
        <v>126</v>
      </c>
      <c r="F39" s="49">
        <v>2</v>
      </c>
      <c r="G39" s="50">
        <f t="shared" si="2"/>
        <v>77.6</v>
      </c>
      <c r="H39" s="51"/>
      <c r="I39" s="52"/>
      <c r="K39" s="33"/>
    </row>
    <row r="40" spans="1:11" s="96" customFormat="1" ht="18" customHeight="1">
      <c r="A40" s="87" t="s">
        <v>33</v>
      </c>
      <c r="B40" s="98" t="s">
        <v>62</v>
      </c>
      <c r="C40" s="99"/>
      <c r="D40" s="100"/>
      <c r="E40" s="101" t="s">
        <v>127</v>
      </c>
      <c r="F40" s="102">
        <v>12.6</v>
      </c>
      <c r="G40" s="103">
        <f>F40+G37</f>
        <v>84.39999999999999</v>
      </c>
      <c r="H40" s="104">
        <f t="shared" si="0"/>
        <v>0.2704452614379085</v>
      </c>
      <c r="I40" s="105">
        <f t="shared" si="1"/>
        <v>0.4014583333333333</v>
      </c>
      <c r="K40" s="106"/>
    </row>
    <row r="41" spans="2:11" ht="18" customHeight="1">
      <c r="B41" s="61" t="s">
        <v>64</v>
      </c>
      <c r="C41" s="46"/>
      <c r="D41" s="47"/>
      <c r="E41" s="48" t="s">
        <v>63</v>
      </c>
      <c r="F41" s="49">
        <v>12.6</v>
      </c>
      <c r="G41" s="50">
        <f t="shared" si="2"/>
        <v>96.99999999999999</v>
      </c>
      <c r="H41" s="51">
        <f t="shared" si="0"/>
      </c>
      <c r="I41" s="52">
        <f t="shared" si="1"/>
      </c>
      <c r="K41" s="33"/>
    </row>
    <row r="42" spans="2:11" ht="18" customHeight="1">
      <c r="B42" s="53" t="s">
        <v>65</v>
      </c>
      <c r="C42" s="63"/>
      <c r="D42" s="55"/>
      <c r="E42" s="56" t="s">
        <v>128</v>
      </c>
      <c r="F42" s="57">
        <v>6.6</v>
      </c>
      <c r="G42" s="58">
        <f>F42+G41</f>
        <v>103.59999999999998</v>
      </c>
      <c r="H42" s="59">
        <f t="shared" si="0"/>
      </c>
      <c r="I42" s="60">
        <f t="shared" si="1"/>
      </c>
      <c r="K42" s="33"/>
    </row>
    <row r="43" spans="2:11" ht="18" customHeight="1">
      <c r="B43" s="61" t="s">
        <v>66</v>
      </c>
      <c r="C43" s="46"/>
      <c r="D43" s="47"/>
      <c r="E43" s="48" t="s">
        <v>67</v>
      </c>
      <c r="F43" s="49">
        <v>4.4</v>
      </c>
      <c r="G43" s="50">
        <f aca="true" t="shared" si="3" ref="G43:G48">F43+G42</f>
        <v>107.99999999999999</v>
      </c>
      <c r="H43" s="51">
        <f t="shared" si="0"/>
      </c>
      <c r="I43" s="52">
        <f t="shared" si="1"/>
      </c>
      <c r="K43" s="33"/>
    </row>
    <row r="44" spans="2:11" ht="18" customHeight="1">
      <c r="B44" s="53" t="s">
        <v>86</v>
      </c>
      <c r="C44" s="63"/>
      <c r="D44" s="64"/>
      <c r="E44" s="56" t="s">
        <v>129</v>
      </c>
      <c r="F44" s="57">
        <v>2</v>
      </c>
      <c r="G44" s="58">
        <f t="shared" si="3"/>
        <v>109.99999999999999</v>
      </c>
      <c r="H44" s="59">
        <f t="shared" si="0"/>
      </c>
      <c r="I44" s="60">
        <f t="shared" si="1"/>
      </c>
      <c r="K44" s="33"/>
    </row>
    <row r="45" spans="2:11" ht="18" customHeight="1">
      <c r="B45" s="61" t="s">
        <v>68</v>
      </c>
      <c r="C45" s="46"/>
      <c r="D45" s="62"/>
      <c r="E45" s="48" t="s">
        <v>130</v>
      </c>
      <c r="F45" s="49">
        <v>2</v>
      </c>
      <c r="G45" s="50">
        <f t="shared" si="3"/>
        <v>111.99999999999999</v>
      </c>
      <c r="H45" s="51">
        <f t="shared" si="0"/>
      </c>
      <c r="I45" s="52">
        <f t="shared" si="1"/>
      </c>
      <c r="K45" s="33"/>
    </row>
    <row r="46" spans="2:11" ht="18" customHeight="1">
      <c r="B46" s="53" t="s">
        <v>89</v>
      </c>
      <c r="C46" s="63"/>
      <c r="D46" s="64"/>
      <c r="E46" s="56" t="s">
        <v>131</v>
      </c>
      <c r="F46" s="57">
        <v>2.2</v>
      </c>
      <c r="G46" s="58">
        <f t="shared" si="3"/>
        <v>114.19999999999999</v>
      </c>
      <c r="H46" s="79"/>
      <c r="I46" s="80"/>
      <c r="K46" s="33"/>
    </row>
    <row r="47" spans="2:11" ht="18" customHeight="1">
      <c r="B47" s="61" t="s">
        <v>90</v>
      </c>
      <c r="C47" s="46"/>
      <c r="D47" s="62"/>
      <c r="E47" s="48"/>
      <c r="F47" s="49">
        <v>5.8</v>
      </c>
      <c r="G47" s="50">
        <f t="shared" si="3"/>
        <v>119.99999999999999</v>
      </c>
      <c r="H47" s="51"/>
      <c r="I47" s="52"/>
      <c r="K47" s="33"/>
    </row>
    <row r="48" spans="2:11" ht="43.5" customHeight="1">
      <c r="B48" s="53" t="s">
        <v>98</v>
      </c>
      <c r="C48" s="63"/>
      <c r="D48" s="55"/>
      <c r="E48" s="66" t="s">
        <v>99</v>
      </c>
      <c r="F48" s="57">
        <v>5.8</v>
      </c>
      <c r="G48" s="58">
        <f t="shared" si="3"/>
        <v>125.79999999999998</v>
      </c>
      <c r="H48" s="67">
        <f t="shared" si="0"/>
      </c>
      <c r="I48" s="68">
        <f t="shared" si="1"/>
      </c>
      <c r="K48" s="33"/>
    </row>
    <row r="49" spans="2:11" ht="18" customHeight="1">
      <c r="B49" s="45" t="s">
        <v>73</v>
      </c>
      <c r="C49" s="46"/>
      <c r="D49" s="47"/>
      <c r="E49" s="48" t="s">
        <v>132</v>
      </c>
      <c r="F49" s="49">
        <v>2.4</v>
      </c>
      <c r="G49" s="50">
        <f t="shared" si="2"/>
        <v>128.2</v>
      </c>
      <c r="H49" s="81">
        <f>IF(A49="C",$H$13+(MIN(G49,200)/34+MIN(MAX(G49-200,0),200)/32+MIN(MAX(G49-400,0),200)/30+MIN(MAX(G49-600,0),400)/28+1/120)/24,"")</f>
      </c>
      <c r="I49" s="82">
        <f>IF(A49="C",$H$13+(MIN(G49,60)/20+MIN(MAX(G49-60,0),540)/15+MIN(MAX(G49-600,0),400)/11.428+1/120)/24,"")</f>
      </c>
      <c r="K49" s="33"/>
    </row>
    <row r="50" spans="1:11" ht="18" customHeight="1">
      <c r="A50" s="40" t="s">
        <v>33</v>
      </c>
      <c r="B50" s="83" t="s">
        <v>69</v>
      </c>
      <c r="C50" s="63"/>
      <c r="D50" s="55"/>
      <c r="E50" s="56" t="s">
        <v>94</v>
      </c>
      <c r="F50" s="57">
        <v>8.8</v>
      </c>
      <c r="G50" s="58">
        <f t="shared" si="2"/>
        <v>137</v>
      </c>
      <c r="H50" s="43">
        <f>IF(A50="C",$H$13+(MIN(G50,200)/34+MIN(MAX(G50-200,0),200)/32+MIN(MAX(G50-400,0),200)/30+MIN(MAX(G50-600,0),400)/28+1/120)/24,"")</f>
        <v>0.33490604575163396</v>
      </c>
      <c r="I50" s="44">
        <f>IF(A50="C",$H$13+(MIN(G50,60)/20+MIN(MAX(G50-60,0),540)/15+MIN(MAX(G50-600,0),400)/11.428+1/120)/24,"")</f>
        <v>0.5059027777777777</v>
      </c>
      <c r="K50" s="33"/>
    </row>
    <row r="51" spans="2:11" ht="18" customHeight="1">
      <c r="B51" s="45" t="s">
        <v>93</v>
      </c>
      <c r="C51" s="46"/>
      <c r="D51" s="47"/>
      <c r="E51" s="48" t="s">
        <v>133</v>
      </c>
      <c r="F51" s="49">
        <v>3.4</v>
      </c>
      <c r="G51" s="50">
        <f t="shared" si="2"/>
        <v>140.4</v>
      </c>
      <c r="H51" s="81"/>
      <c r="I51" s="82"/>
      <c r="K51" s="33"/>
    </row>
    <row r="52" spans="2:11" ht="18" customHeight="1">
      <c r="B52" s="83" t="s">
        <v>70</v>
      </c>
      <c r="C52" s="63"/>
      <c r="D52" s="55"/>
      <c r="E52" s="56" t="s">
        <v>134</v>
      </c>
      <c r="F52" s="57">
        <v>6.7</v>
      </c>
      <c r="G52" s="58">
        <f>F52+G50</f>
        <v>143.7</v>
      </c>
      <c r="H52" s="43">
        <f>IF(A52="C",$H$13+(MIN(G52,200)/34+MIN(MAX(G52-200,0),200)/32+MIN(MAX(G52-400,0),200)/30+MIN(MAX(G52-600,0),400)/28+1/120)/24,"")</f>
      </c>
      <c r="I52" s="44">
        <f>IF(A52="C",$H$13+(MIN(G52,60)/20+MIN(MAX(G52-60,0),540)/15+MIN(MAX(G52-600,0),400)/11.428+1/120)/24,"")</f>
      </c>
      <c r="K52" s="33"/>
    </row>
    <row r="53" spans="2:11" ht="18" customHeight="1">
      <c r="B53" s="45" t="s">
        <v>71</v>
      </c>
      <c r="C53" s="46"/>
      <c r="D53" s="47"/>
      <c r="E53" s="48" t="s">
        <v>135</v>
      </c>
      <c r="F53" s="49">
        <v>7.3</v>
      </c>
      <c r="G53" s="50">
        <f t="shared" si="2"/>
        <v>151</v>
      </c>
      <c r="H53" s="81">
        <f>IF(A53="C",$H$13+(MIN(G53,200)/34+MIN(MAX(G53-200,0),200)/32+MIN(MAX(G53-400,0),200)/30+MIN(MAX(G53-600,0),400)/28+1/120)/24,"")</f>
      </c>
      <c r="I53" s="82">
        <f>IF(A53="C",$H$13+(MIN(G53,60)/20+MIN(MAX(G53-60,0),540)/15+MIN(MAX(G53-600,0),400)/11.428+1/120)/24,"")</f>
      </c>
      <c r="K53" s="33"/>
    </row>
    <row r="54" spans="2:11" ht="18" customHeight="1">
      <c r="B54" s="83" t="s">
        <v>95</v>
      </c>
      <c r="C54" s="63"/>
      <c r="D54" s="55"/>
      <c r="E54" s="56" t="s">
        <v>136</v>
      </c>
      <c r="F54" s="57">
        <v>14</v>
      </c>
      <c r="G54" s="58">
        <f t="shared" si="2"/>
        <v>165</v>
      </c>
      <c r="H54" s="43"/>
      <c r="I54" s="44"/>
      <c r="K54" s="33"/>
    </row>
    <row r="55" spans="1:11" s="96" customFormat="1" ht="18" customHeight="1">
      <c r="A55" s="87" t="s">
        <v>33</v>
      </c>
      <c r="B55" s="107" t="s">
        <v>72</v>
      </c>
      <c r="C55" s="108" t="s">
        <v>43</v>
      </c>
      <c r="D55" s="100"/>
      <c r="E55" s="101" t="s">
        <v>137</v>
      </c>
      <c r="F55" s="102">
        <v>1</v>
      </c>
      <c r="G55" s="103">
        <f t="shared" si="2"/>
        <v>166</v>
      </c>
      <c r="H55" s="94">
        <f>IF(A55="C",$H$13+(MIN(G55,200)/34+MIN(MAX(G55-200,0),200)/32+MIN(MAX(G55-400,0),200)/30+MIN(MAX(G55-600,0),400)/28+1/120)/24,"")</f>
        <v>0.3704452614379085</v>
      </c>
      <c r="I55" s="95">
        <f>IF(A55="C",$H$13+(MIN(G55,60)/20+MIN(MAX(G55-60,0),540)/15+MIN(MAX(G55-600,0),400)/11.428+1/120)/24,"")</f>
        <v>0.5864583333333333</v>
      </c>
      <c r="K55" s="106"/>
    </row>
    <row r="56" spans="2:11" ht="18" customHeight="1">
      <c r="B56" s="83" t="s">
        <v>96</v>
      </c>
      <c r="C56" s="54"/>
      <c r="D56" s="55"/>
      <c r="E56" s="56" t="s">
        <v>138</v>
      </c>
      <c r="F56" s="57">
        <v>2</v>
      </c>
      <c r="G56" s="58">
        <f t="shared" si="2"/>
        <v>168</v>
      </c>
      <c r="H56" s="43"/>
      <c r="I56" s="44"/>
      <c r="K56" s="33"/>
    </row>
    <row r="57" spans="2:11" ht="18" customHeight="1">
      <c r="B57" s="45" t="s">
        <v>74</v>
      </c>
      <c r="C57" s="46"/>
      <c r="D57" s="47"/>
      <c r="E57" s="48" t="s">
        <v>139</v>
      </c>
      <c r="F57" s="49">
        <v>4.8</v>
      </c>
      <c r="G57" s="50">
        <f t="shared" si="2"/>
        <v>172.8</v>
      </c>
      <c r="H57" s="81">
        <f>IF(A57="C",$H$13+(MIN(G57,200)/34+MIN(MAX(G57-200,0),200)/32+MIN(MAX(G57-400,0),200)/30+MIN(MAX(G57-600,0),400)/28+1/120)/24,"")</f>
      </c>
      <c r="I57" s="82">
        <f>IF(A57="C",$H$13+(MIN(G57,60)/20+MIN(MAX(G57-60,0),540)/15+MIN(MAX(G57-600,0),400)/11.428+1/120)/24,"")</f>
      </c>
      <c r="K57" s="33"/>
    </row>
    <row r="58" spans="2:9" ht="18" customHeight="1">
      <c r="B58" s="83" t="s">
        <v>75</v>
      </c>
      <c r="C58" s="63"/>
      <c r="D58" s="55"/>
      <c r="E58" s="56" t="s">
        <v>85</v>
      </c>
      <c r="F58" s="57">
        <v>19.7</v>
      </c>
      <c r="G58" s="58">
        <f>F58+G57</f>
        <v>192.5</v>
      </c>
      <c r="H58" s="43">
        <f>IF(A58="C",$H$13+(MIN(G58,200)/34+MIN(MAX(G58-200,0),200)/32+MIN(MAX(G58-400,0),200)/30+MIN(MAX(G58-600,0),400)/28+1/120)/24,"")</f>
      </c>
      <c r="I58" s="44">
        <f>IF(A58="C",$H$13+(MIN(G58,60)/20+MIN(MAX(G58-60,0),540)/15+MIN(MAX(G58-600,0),400)/11.428+1/120)/24,"")</f>
      </c>
    </row>
    <row r="59" spans="2:9" ht="18" customHeight="1">
      <c r="B59" s="45" t="s">
        <v>76</v>
      </c>
      <c r="C59" s="46"/>
      <c r="D59" s="47"/>
      <c r="E59" s="48" t="s">
        <v>140</v>
      </c>
      <c r="F59" s="49">
        <v>12.1</v>
      </c>
      <c r="G59" s="50">
        <f t="shared" si="2"/>
        <v>204.6</v>
      </c>
      <c r="H59" s="81">
        <f>IF(A59="C",$H$13+(MIN(G59,200)/34+MIN(MAX(G59-200,0),200)/32+MIN(MAX(G59-400,0),200)/30+MIN(MAX(G59-600,0),400)/28+1/120)/24,"")</f>
      </c>
      <c r="I59" s="82">
        <f>IF(A59="C",$H$13+(MIN(G59,60)/20+MIN(MAX(G59-60,0),540)/15+MIN(MAX(G59-600,0),400)/11.428+1/120)/24,"")</f>
      </c>
    </row>
    <row r="60" spans="2:9" ht="18" customHeight="1">
      <c r="B60" s="83" t="s">
        <v>97</v>
      </c>
      <c r="C60" s="63"/>
      <c r="D60" s="55"/>
      <c r="E60" s="56" t="s">
        <v>141</v>
      </c>
      <c r="F60" s="57">
        <v>8</v>
      </c>
      <c r="G60" s="58">
        <f t="shared" si="2"/>
        <v>212.6</v>
      </c>
      <c r="H60" s="43"/>
      <c r="I60" s="44"/>
    </row>
    <row r="61" spans="2:9" ht="18" customHeight="1">
      <c r="B61" s="45" t="s">
        <v>100</v>
      </c>
      <c r="C61" s="46"/>
      <c r="D61" s="47"/>
      <c r="E61" s="48" t="s">
        <v>142</v>
      </c>
      <c r="F61" s="49">
        <v>4.4</v>
      </c>
      <c r="G61" s="50">
        <f t="shared" si="2"/>
        <v>217</v>
      </c>
      <c r="H61" s="81"/>
      <c r="I61" s="82"/>
    </row>
    <row r="62" spans="2:9" ht="18" customHeight="1">
      <c r="B62" s="83" t="s">
        <v>77</v>
      </c>
      <c r="C62" s="63"/>
      <c r="D62" s="55"/>
      <c r="E62" s="56" t="s">
        <v>102</v>
      </c>
      <c r="F62" s="57">
        <v>10</v>
      </c>
      <c r="G62" s="58">
        <f t="shared" si="2"/>
        <v>227</v>
      </c>
      <c r="H62" s="43">
        <f>IF(A62="C",$H$13+(MIN(G62,200)/34+MIN(MAX(G62-200,0),200)/32+MIN(MAX(G62-400,0),200)/30+MIN(MAX(G62-600,0),400)/28+1/120)/24,"")</f>
      </c>
      <c r="I62" s="44">
        <f>IF(A62="C",$H$13+(MIN(G62,60)/20+MIN(MAX(G62-60,0),540)/15+MIN(MAX(G62-600,0),400)/11.428+1/120)/24,"")</f>
      </c>
    </row>
    <row r="63" spans="2:9" ht="18" customHeight="1">
      <c r="B63" s="45" t="s">
        <v>101</v>
      </c>
      <c r="C63" s="46"/>
      <c r="D63" s="47"/>
      <c r="E63" s="48" t="s">
        <v>143</v>
      </c>
      <c r="F63" s="49">
        <v>3.3</v>
      </c>
      <c r="G63" s="50">
        <f t="shared" si="2"/>
        <v>230.3</v>
      </c>
      <c r="H63" s="81"/>
      <c r="I63" s="82"/>
    </row>
    <row r="64" spans="1:11" s="96" customFormat="1" ht="18" customHeight="1">
      <c r="A64" s="87" t="s">
        <v>33</v>
      </c>
      <c r="B64" s="107" t="s">
        <v>78</v>
      </c>
      <c r="C64" s="99"/>
      <c r="D64" s="100"/>
      <c r="E64" s="101" t="s">
        <v>82</v>
      </c>
      <c r="F64" s="102">
        <v>14.7</v>
      </c>
      <c r="G64" s="103">
        <f t="shared" si="2"/>
        <v>245</v>
      </c>
      <c r="H64" s="94">
        <f>IF(A64="C",$H$13+(MIN(G64,200)/34+MIN(MAX(G64-200,0),200)/32+MIN(MAX(G64-400,0),200)/30+MIN(MAX(G64-600,0),400)/28+1/120)/24,"")</f>
        <v>0.4707056781045752</v>
      </c>
      <c r="I64" s="95">
        <f>IF(A64="C",$H$13+(MIN(G64,60)/20+MIN(MAX(G64-60,0),540)/15+MIN(MAX(G64-600,0),400)/11.428+1/120)/24,"")</f>
        <v>0.8059027777777777</v>
      </c>
      <c r="K64" s="109"/>
    </row>
    <row r="65" spans="2:9" ht="18" customHeight="1">
      <c r="B65" s="45" t="s">
        <v>81</v>
      </c>
      <c r="C65" s="46"/>
      <c r="D65" s="47"/>
      <c r="E65" s="48" t="s">
        <v>83</v>
      </c>
      <c r="F65" s="49">
        <v>11.3</v>
      </c>
      <c r="G65" s="50">
        <f t="shared" si="2"/>
        <v>256.3</v>
      </c>
      <c r="H65" s="81">
        <f>IF(A65="C",$H$13+(MIN(G65,200)/34+MIN(MAX(G65-200,0),200)/32+MIN(MAX(G65-400,0),200)/30+MIN(MAX(G65-600,0),400)/28+1/120)/24,"")</f>
      </c>
      <c r="I65" s="82">
        <f>IF(A65="C",$H$13+(MIN(G65,60)/20+MIN(MAX(G65-60,0),540)/15+MIN(MAX(G65-600,0),400)/11.428+1/120)/24,"")</f>
      </c>
    </row>
    <row r="66" spans="2:9" ht="18" customHeight="1">
      <c r="B66" s="83" t="s">
        <v>79</v>
      </c>
      <c r="C66" s="63"/>
      <c r="D66" s="55"/>
      <c r="E66" s="56" t="s">
        <v>144</v>
      </c>
      <c r="F66" s="57">
        <v>1</v>
      </c>
      <c r="G66" s="58">
        <f t="shared" si="2"/>
        <v>257.3</v>
      </c>
      <c r="H66" s="43">
        <f>IF(A66="C",$H$13+(MIN(G66,200)/34+MIN(MAX(G66-200,0),200)/32+MIN(MAX(G66-400,0),200)/30+MIN(MAX(G66-600,0),400)/28+1/120)/24,"")</f>
      </c>
      <c r="I66" s="44">
        <f>IF(A66="C",$H$13+(MIN(G66,60)/20+MIN(MAX(G66-60,0),540)/15+MIN(MAX(G66-600,0),400)/11.428+1/120)/24,"")</f>
      </c>
    </row>
    <row r="67" spans="2:9" ht="18" customHeight="1">
      <c r="B67" s="45" t="s">
        <v>103</v>
      </c>
      <c r="C67" s="46"/>
      <c r="D67" s="47"/>
      <c r="E67" s="48" t="s">
        <v>145</v>
      </c>
      <c r="F67" s="49">
        <v>1.7</v>
      </c>
      <c r="G67" s="50">
        <f t="shared" si="2"/>
        <v>259</v>
      </c>
      <c r="H67" s="81"/>
      <c r="I67" s="82"/>
    </row>
    <row r="68" spans="2:9" ht="18" customHeight="1">
      <c r="B68" s="83" t="s">
        <v>80</v>
      </c>
      <c r="C68" s="63"/>
      <c r="D68" s="55"/>
      <c r="E68" s="56" t="s">
        <v>84</v>
      </c>
      <c r="F68" s="57">
        <v>1</v>
      </c>
      <c r="G68" s="58">
        <f t="shared" si="2"/>
        <v>260</v>
      </c>
      <c r="H68" s="43">
        <f>IF(A68="C",$H$13+(MIN(G68,200)/34+MIN(MAX(G68-200,0),200)/32+MIN(MAX(G68-400,0),200)/30+MIN(MAX(G68-600,0),400)/28+1/120)/24,"")</f>
      </c>
      <c r="I68" s="44">
        <f>IF(A68="C",$H$13+(MIN(G68,60)/20+MIN(MAX(G68-60,0),540)/15+MIN(MAX(G68-600,0),400)/11.428+1/120)/24,"")</f>
      </c>
    </row>
    <row r="69" spans="2:9" ht="18" customHeight="1">
      <c r="B69" s="45" t="s">
        <v>0</v>
      </c>
      <c r="C69" s="46"/>
      <c r="D69" s="47"/>
      <c r="E69" s="48" t="s">
        <v>146</v>
      </c>
      <c r="F69" s="49">
        <v>7</v>
      </c>
      <c r="G69" s="50">
        <f t="shared" si="2"/>
        <v>267</v>
      </c>
      <c r="H69" s="81">
        <f>IF(A69="C",$H$13+(MIN(G69,200)/34+MIN(MAX(G69-200,0),200)/32+MIN(MAX(G69-400,0),200)/30+MIN(MAX(G69-600,0),400)/28+1/120)/24,"")</f>
      </c>
      <c r="I69" s="82">
        <f>IF(A69="C",$H$13+(MIN(G69,60)/20+MIN(MAX(G69-60,0),540)/15+MIN(MAX(G69-600,0),400)/11.428+1/120)/24,"")</f>
      </c>
    </row>
    <row r="70" spans="2:9" ht="18" customHeight="1">
      <c r="B70" s="83" t="s">
        <v>1</v>
      </c>
      <c r="C70" s="63"/>
      <c r="D70" s="55"/>
      <c r="E70" s="56" t="s">
        <v>147</v>
      </c>
      <c r="F70" s="57">
        <v>18.4</v>
      </c>
      <c r="G70" s="58">
        <f t="shared" si="2"/>
        <v>285.4</v>
      </c>
      <c r="H70" s="43">
        <f>IF(A70="C",$H$13+(MIN(G70,200)/34+MIN(MAX(G70-200,0),200)/32+MIN(MAX(G70-400,0),200)/30+MIN(MAX(G70-600,0),400)/28+1/120)/24,"")</f>
      </c>
      <c r="I70" s="44">
        <f>IF(A70="C",$H$13+(MIN(G70,60)/20+MIN(MAX(G70-60,0),540)/15+MIN(MAX(G70-600,0),400)/11.428+1/120)/24,"")</f>
      </c>
    </row>
    <row r="71" spans="2:9" ht="18" customHeight="1">
      <c r="B71" s="45" t="s">
        <v>2</v>
      </c>
      <c r="C71" s="46"/>
      <c r="D71" s="47"/>
      <c r="E71" s="48" t="s">
        <v>148</v>
      </c>
      <c r="F71" s="49">
        <v>7.6</v>
      </c>
      <c r="G71" s="50">
        <f t="shared" si="2"/>
        <v>293</v>
      </c>
      <c r="H71" s="81">
        <f>IF(A71="C",$H$13+(MIN(G71,200)/34+MIN(MAX(G71-200,0),200)/32+MIN(MAX(G71-400,0),200)/30+MIN(MAX(G71-600,0),400)/28+1/120)/24,"")</f>
      </c>
      <c r="I71" s="82">
        <f>IF(A71="C",$H$13+(MIN(G71,60)/20+MIN(MAX(G71-60,0),540)/15+MIN(MAX(G71-600,0),400)/11.428+1/120)/24,"")</f>
      </c>
    </row>
    <row r="72" spans="2:9" ht="18" customHeight="1">
      <c r="B72" s="83" t="s">
        <v>104</v>
      </c>
      <c r="C72" s="63"/>
      <c r="D72" s="55"/>
      <c r="E72" s="56" t="s">
        <v>149</v>
      </c>
      <c r="F72" s="57">
        <v>3.4</v>
      </c>
      <c r="G72" s="58">
        <f t="shared" si="2"/>
        <v>296.4</v>
      </c>
      <c r="H72" s="43"/>
      <c r="I72" s="44"/>
    </row>
    <row r="73" spans="2:9" ht="18" customHeight="1">
      <c r="B73" s="45" t="s">
        <v>41</v>
      </c>
      <c r="C73" s="65" t="s">
        <v>43</v>
      </c>
      <c r="D73" s="47"/>
      <c r="E73" s="48" t="s">
        <v>150</v>
      </c>
      <c r="F73" s="49">
        <v>3.6</v>
      </c>
      <c r="G73" s="50">
        <f t="shared" si="2"/>
        <v>300</v>
      </c>
      <c r="H73" s="81">
        <f>IF(A73="C",$H$13+(MIN(G73,200)/34+MIN(MAX(G73-200,0),200)/32+MIN(MAX(G73-400,0),200)/30+MIN(MAX(G73-600,0),400)/28+1/120)/24,"")</f>
      </c>
      <c r="I73" s="82">
        <f>IF(A73="C",$H$13+(MIN(G73,60)/20+MIN(MAX(G73-60,0),540)/15+MIN(MAX(G73-600,0),400)/11.428+1/120)/24,"")</f>
      </c>
    </row>
    <row r="74" spans="1:11" s="96" customFormat="1" ht="15.75" thickBot="1">
      <c r="A74" s="87" t="s">
        <v>33</v>
      </c>
      <c r="B74" s="110" t="s">
        <v>151</v>
      </c>
      <c r="C74" s="111"/>
      <c r="D74" s="112"/>
      <c r="E74" s="113" t="s">
        <v>105</v>
      </c>
      <c r="F74" s="114">
        <v>1</v>
      </c>
      <c r="G74" s="115">
        <f t="shared" si="2"/>
        <v>301</v>
      </c>
      <c r="H74" s="116">
        <v>0.5416666666666666</v>
      </c>
      <c r="I74" s="117" t="s">
        <v>3</v>
      </c>
      <c r="K74" s="109"/>
    </row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6" spans="1:11" s="86" customFormat="1" ht="26.25">
      <c r="A96" s="84"/>
      <c r="B96" s="85" t="s">
        <v>152</v>
      </c>
      <c r="C96" s="85"/>
      <c r="D96" s="85"/>
      <c r="E96" s="85"/>
      <c r="F96" s="85"/>
      <c r="G96" s="85"/>
      <c r="H96" s="85"/>
      <c r="I96" s="85"/>
      <c r="K96" s="85"/>
    </row>
  </sheetData>
  <sheetProtection/>
  <mergeCells count="13">
    <mergeCell ref="B12:E12"/>
    <mergeCell ref="C10:E10"/>
    <mergeCell ref="C7:E7"/>
    <mergeCell ref="B14:B15"/>
    <mergeCell ref="C14:D14"/>
    <mergeCell ref="C9:E9"/>
    <mergeCell ref="C11:E11"/>
    <mergeCell ref="C13:E13"/>
    <mergeCell ref="H7:I7"/>
    <mergeCell ref="G9:I9"/>
    <mergeCell ref="G12:I12"/>
    <mergeCell ref="H13:I13"/>
    <mergeCell ref="G10:I10"/>
  </mergeCells>
  <printOptions/>
  <pageMargins left="0.1968503937007874" right="0.1968503937007874" top="0.48" bottom="0.3937007874015748" header="0.45" footer="0.5118110236220472"/>
  <pageSetup fitToHeight="0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</dc:creator>
  <cp:keywords/>
  <dc:description/>
  <cp:lastModifiedBy>armando</cp:lastModifiedBy>
  <cp:lastPrinted>2017-04-01T15:53:52Z</cp:lastPrinted>
  <dcterms:created xsi:type="dcterms:W3CDTF">2004-11-26T05:13:13Z</dcterms:created>
  <dcterms:modified xsi:type="dcterms:W3CDTF">2018-04-08T18:30:47Z</dcterms:modified>
  <cp:category/>
  <cp:version/>
  <cp:contentType/>
  <cp:contentStatus/>
</cp:coreProperties>
</file>